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DF813B17-53F6-48FA-9CD1-D69F351E44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1" l="1"/>
  <c r="H34" i="1"/>
  <c r="H35" i="1"/>
  <c r="H33" i="1"/>
  <c r="G34" i="1"/>
  <c r="G35" i="1"/>
  <c r="G33" i="1"/>
  <c r="F34" i="1"/>
  <c r="F35" i="1"/>
  <c r="F33" i="1"/>
  <c r="E34" i="1"/>
  <c r="E35" i="1"/>
  <c r="E33" i="1"/>
  <c r="E37" i="1" s="1"/>
  <c r="E38" i="1" s="1"/>
  <c r="H25" i="1"/>
  <c r="G25" i="1"/>
  <c r="F25" i="1"/>
  <c r="E25" i="1"/>
  <c r="E24" i="1" l="1"/>
  <c r="H23" i="1"/>
  <c r="H26" i="1" s="1"/>
  <c r="G23" i="1"/>
  <c r="G26" i="1" s="1"/>
  <c r="F23" i="1"/>
  <c r="F26" i="1" s="1"/>
  <c r="E23" i="1"/>
  <c r="E26" i="1" s="1"/>
  <c r="H10" i="1"/>
  <c r="H9" i="1"/>
  <c r="H8" i="1"/>
  <c r="H7" i="1"/>
  <c r="H24" i="1" l="1"/>
  <c r="G24" i="1"/>
  <c r="F24" i="1"/>
</calcChain>
</file>

<file path=xl/sharedStrings.xml><?xml version="1.0" encoding="utf-8"?>
<sst xmlns="http://schemas.openxmlformats.org/spreadsheetml/2006/main" count="17" uniqueCount="12">
  <si>
    <t>rpm</t>
  </si>
  <si>
    <t>t1</t>
  </si>
  <si>
    <t>t2</t>
  </si>
  <si>
    <t>t3</t>
  </si>
  <si>
    <t>t_ave</t>
  </si>
  <si>
    <t>ave</t>
  </si>
  <si>
    <t>Q</t>
  </si>
  <si>
    <t>Q=125 ml/min</t>
  </si>
  <si>
    <t>rpm?</t>
  </si>
  <si>
    <t>std</t>
  </si>
  <si>
    <t>error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</si>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</sst>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75240594925635"/>
          <c:y val="4.9552902326676099E-2"/>
          <c:w val="0.77358092738407702"/>
          <c:h val="0.81601463304777311"/>
        </c:manualLayout>
      </c:layout>
      <c:scatterChart>
        <c:scatterStyle val="lineMarker"/>
        <c:varyColors val="0"/>
        <c:ser>
          <c:idx val="0"/>
          <c:order val="0"/>
          <c:tx>
            <c:v>Silicon tubing flow rate curve</c:v>
          </c:tx>
          <c:spPr>
            <a:ln>
              <a:solidFill>
                <a:srgbClr val="002060"/>
              </a:solidFill>
            </a:ln>
          </c:spPr>
          <c:marker>
            <c:symbol val="circle"/>
            <c:size val="7"/>
            <c:spPr>
              <a:solidFill>
                <a:srgbClr val="002060"/>
              </a:solidFill>
              <a:ln>
                <a:solidFill>
                  <a:schemeClr val="accent1"/>
                </a:solidFill>
              </a:ln>
            </c:spPr>
          </c:marke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29263517060367455"/>
                  <c:y val="0.1317671554627596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200" baseline="0">
                        <a:latin typeface="Times New Roman" pitchFamily="18" charset="0"/>
                        <a:cs typeface="Times New Roman" pitchFamily="18" charset="0"/>
                      </a:rPr>
                      <a:t>y = 1.9728x + 2.0207
R² = 0.9987</a:t>
                    </a:r>
                    <a:endParaRPr lang="en-US" sz="1200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trendline>
            <c:trendlineType val="poly"/>
            <c:order val="2"/>
            <c:dispRSqr val="0"/>
            <c:dispEq val="0"/>
          </c:trendline>
          <c:xVal>
            <c:numRef>
              <c:f>Sheet1!$E$19:$H$19</c:f>
              <c:numCache>
                <c:formatCode>General</c:formatCode>
                <c:ptCount val="4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100</c:v>
                </c:pt>
              </c:numCache>
            </c:numRef>
          </c:xVal>
          <c:yVal>
            <c:numRef>
              <c:f>Sheet1!$E$24:$H$24</c:f>
              <c:numCache>
                <c:formatCode>General</c:formatCode>
                <c:ptCount val="4"/>
                <c:pt idx="0">
                  <c:v>102.11027910142955</c:v>
                </c:pt>
                <c:pt idx="1">
                  <c:v>120.1281366791244</c:v>
                </c:pt>
                <c:pt idx="2">
                  <c:v>138.03680981595093</c:v>
                </c:pt>
                <c:pt idx="3">
                  <c:v>200.1779359430605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C9-4DC9-AEA3-747481711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91008"/>
        <c:axId val="102091584"/>
      </c:scatterChart>
      <c:valAx>
        <c:axId val="102091008"/>
        <c:scaling>
          <c:orientation val="minMax"/>
          <c:max val="103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 b="0">
                    <a:latin typeface="Times New Roman" pitchFamily="18" charset="0"/>
                    <a:cs typeface="Times New Roman" pitchFamily="18" charset="0"/>
                  </a:rPr>
                  <a:t>rpm</a:t>
                </a:r>
              </a:p>
            </c:rich>
          </c:tx>
          <c:layout>
            <c:manualLayout>
              <c:xMode val="edge"/>
              <c:yMode val="edge"/>
              <c:x val="0.49350109361329836"/>
              <c:y val="0.9214238140489020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02091584"/>
        <c:crossesAt val="-3"/>
        <c:crossBetween val="midCat"/>
        <c:majorUnit val="20"/>
        <c:minorUnit val="20"/>
      </c:valAx>
      <c:valAx>
        <c:axId val="102091584"/>
        <c:scaling>
          <c:orientation val="minMax"/>
          <c:max val="250"/>
          <c:min val="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 b="0">
                    <a:effectLst/>
                    <a:latin typeface="Times New Roman" pitchFamily="18" charset="0"/>
                    <a:cs typeface="Times New Roman" pitchFamily="18" charset="0"/>
                  </a:rPr>
                  <a:t>Q(ml/min)</a:t>
                </a:r>
              </a:p>
            </c:rich>
          </c:tx>
          <c:layout>
            <c:manualLayout>
              <c:xMode val="edge"/>
              <c:yMode val="edge"/>
              <c:x val="2.3067366579177604E-2"/>
              <c:y val="0.324537249658756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02091008"/>
        <c:crossesAt val="-3"/>
        <c:crossBetween val="midCat"/>
        <c:majorUnit val="50"/>
      </c:valAx>
      <c:spPr>
        <a:noFill/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0436811023622048"/>
          <c:y val="0.10486949739979143"/>
          <c:w val="0.66500000000000004"/>
          <c:h val="0.10329484009234184"/>
        </c:manualLayout>
      </c:layout>
      <c:overlay val="0"/>
      <c:txPr>
        <a:bodyPr/>
        <a:lstStyle/>
        <a:p>
          <a:pPr>
            <a:defRPr sz="14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9</xdr:row>
      <xdr:rowOff>152400</xdr:rowOff>
    </xdr:from>
    <xdr:to>
      <xdr:col>18</xdr:col>
      <xdr:colOff>400050</xdr:colOff>
      <xdr:row>27</xdr:row>
      <xdr:rowOff>157163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H38"/>
  <sheetViews>
    <sheetView tabSelected="1" topLeftCell="A13" workbookViewId="0">
      <selection activeCell="J32" sqref="J32"/>
    </sheetView>
  </sheetViews>
  <sheetFormatPr defaultRowHeight="14.4" x14ac:dyDescent="0.3"/>
  <sheetData>
    <row r="6" spans="4:8" x14ac:dyDescent="0.3">
      <c r="D6" t="s">
        <v>0</v>
      </c>
      <c r="E6" t="s">
        <v>1</v>
      </c>
      <c r="F6" t="s">
        <v>2</v>
      </c>
      <c r="G6" t="s">
        <v>3</v>
      </c>
      <c r="H6" t="s">
        <v>4</v>
      </c>
    </row>
    <row r="7" spans="4:8" x14ac:dyDescent="0.3">
      <c r="D7">
        <v>50</v>
      </c>
      <c r="E7">
        <v>14.71</v>
      </c>
      <c r="F7">
        <v>14.51</v>
      </c>
      <c r="G7">
        <v>14.85</v>
      </c>
      <c r="H7">
        <f>AVERAGE(E20:E22)</f>
        <v>14.69</v>
      </c>
    </row>
    <row r="8" spans="4:8" x14ac:dyDescent="0.3">
      <c r="D8">
        <v>60</v>
      </c>
      <c r="E8">
        <v>12.48</v>
      </c>
      <c r="F8">
        <v>12.37</v>
      </c>
      <c r="G8">
        <v>12.61</v>
      </c>
      <c r="H8">
        <f>AVERAGE(F20:F22)</f>
        <v>12.486666666666666</v>
      </c>
    </row>
    <row r="9" spans="4:8" x14ac:dyDescent="0.3">
      <c r="D9">
        <v>70</v>
      </c>
      <c r="E9">
        <v>10.97</v>
      </c>
      <c r="F9">
        <v>10.86</v>
      </c>
      <c r="G9">
        <v>10.77</v>
      </c>
      <c r="H9">
        <f>AVERAGE(G20:G22)</f>
        <v>10.866666666666665</v>
      </c>
    </row>
    <row r="10" spans="4:8" x14ac:dyDescent="0.3">
      <c r="D10">
        <v>100</v>
      </c>
      <c r="E10">
        <v>7.56</v>
      </c>
      <c r="F10">
        <v>7.46</v>
      </c>
      <c r="G10">
        <v>7.46</v>
      </c>
      <c r="H10">
        <f>AVERAGE(H20:H22)</f>
        <v>7.4933333333333332</v>
      </c>
    </row>
    <row r="19" spans="3:8" x14ac:dyDescent="0.3">
      <c r="D19" s="1" t="s">
        <v>0</v>
      </c>
      <c r="E19" s="1">
        <v>50</v>
      </c>
      <c r="F19" s="1">
        <v>60</v>
      </c>
      <c r="G19" s="1">
        <v>70</v>
      </c>
      <c r="H19" s="1">
        <v>100</v>
      </c>
    </row>
    <row r="20" spans="3:8" x14ac:dyDescent="0.3">
      <c r="E20">
        <v>14.71</v>
      </c>
      <c r="F20">
        <v>12.48</v>
      </c>
      <c r="G20">
        <v>10.97</v>
      </c>
      <c r="H20">
        <v>7.56</v>
      </c>
    </row>
    <row r="21" spans="3:8" x14ac:dyDescent="0.3">
      <c r="E21">
        <v>14.51</v>
      </c>
      <c r="F21">
        <v>12.37</v>
      </c>
      <c r="G21">
        <v>10.86</v>
      </c>
      <c r="H21">
        <v>7.46</v>
      </c>
    </row>
    <row r="22" spans="3:8" x14ac:dyDescent="0.3">
      <c r="E22">
        <v>14.85</v>
      </c>
      <c r="F22">
        <v>12.61</v>
      </c>
      <c r="G22">
        <v>10.77</v>
      </c>
      <c r="H22">
        <v>7.46</v>
      </c>
    </row>
    <row r="23" spans="3:8" x14ac:dyDescent="0.3">
      <c r="D23" s="2" t="s">
        <v>4</v>
      </c>
      <c r="E23" s="2">
        <f>AVERAGE(E20:E22)</f>
        <v>14.69</v>
      </c>
      <c r="F23" s="2">
        <f>AVERAGE(F20:F22)</f>
        <v>12.486666666666666</v>
      </c>
      <c r="G23" s="2">
        <f>AVERAGE(G20:G22)</f>
        <v>10.866666666666665</v>
      </c>
      <c r="H23" s="2">
        <f>AVERAGE(H20:H22)</f>
        <v>7.4933333333333332</v>
      </c>
    </row>
    <row r="24" spans="3:8" x14ac:dyDescent="0.3">
      <c r="D24" t="s">
        <v>6</v>
      </c>
      <c r="E24">
        <f>25/(E23/60)</f>
        <v>102.11027910142955</v>
      </c>
      <c r="F24">
        <f t="shared" ref="F24:H24" si="0">25/(F23/60)</f>
        <v>120.1281366791244</v>
      </c>
      <c r="G24">
        <f t="shared" si="0"/>
        <v>138.03680981595093</v>
      </c>
      <c r="H24">
        <f t="shared" si="0"/>
        <v>200.1779359430605</v>
      </c>
    </row>
    <row r="25" spans="3:8" x14ac:dyDescent="0.3">
      <c r="C25" s="3" t="s">
        <v>11</v>
      </c>
      <c r="D25" s="3" t="s">
        <v>9</v>
      </c>
      <c r="E25" s="3">
        <f>_xlfn.STDEV.P(E20:E22)</f>
        <v>0.13952299690970899</v>
      </c>
      <c r="F25" s="3">
        <f>_xlfn.STDEV.P(F20:F22)</f>
        <v>9.8092926463747815E-2</v>
      </c>
      <c r="G25" s="3">
        <f>_xlfn.STDEV.P(G20:G22)</f>
        <v>8.1785627642569109E-2</v>
      </c>
      <c r="H25" s="3">
        <f>_xlfn.STDEV.P(H20:H22)</f>
        <v>4.7140452079103001E-2</v>
      </c>
    </row>
    <row r="26" spans="3:8" x14ac:dyDescent="0.3">
      <c r="C26" s="3"/>
      <c r="D26" s="3" t="s">
        <v>10</v>
      </c>
      <c r="E26" s="3">
        <f>(E25/E23)*100</f>
        <v>0.9497821437012185</v>
      </c>
      <c r="F26" s="3">
        <f>(F25/F23)*100</f>
        <v>0.78558136516615973</v>
      </c>
      <c r="G26" s="3">
        <f>(G25/G23)*100</f>
        <v>0.75262847523836607</v>
      </c>
      <c r="H26" s="3">
        <f>(H25/H23)*100</f>
        <v>0.62909855977450624</v>
      </c>
    </row>
    <row r="28" spans="3:8" x14ac:dyDescent="0.3">
      <c r="D28" t="s">
        <v>7</v>
      </c>
      <c r="F28" t="s">
        <v>8</v>
      </c>
    </row>
    <row r="29" spans="3:8" x14ac:dyDescent="0.3">
      <c r="F29">
        <v>62.3</v>
      </c>
    </row>
    <row r="33" spans="4:8" x14ac:dyDescent="0.3">
      <c r="D33" t="s">
        <v>6</v>
      </c>
      <c r="E33">
        <f>25/(E20/60)</f>
        <v>101.97144799456152</v>
      </c>
      <c r="F33">
        <f>25/(F20/60)</f>
        <v>120.19230769230768</v>
      </c>
      <c r="G33">
        <f>25/(G20/60)</f>
        <v>136.73655423883318</v>
      </c>
      <c r="H33">
        <f>25/(H20/60)</f>
        <v>198.4126984126984</v>
      </c>
    </row>
    <row r="34" spans="4:8" x14ac:dyDescent="0.3">
      <c r="E34">
        <f t="shared" ref="E34:H35" si="1">25/(E21/60)</f>
        <v>103.37698139214335</v>
      </c>
      <c r="F34">
        <f t="shared" si="1"/>
        <v>121.26111560226354</v>
      </c>
      <c r="G34">
        <f t="shared" si="1"/>
        <v>138.12154696132598</v>
      </c>
      <c r="H34">
        <f t="shared" si="1"/>
        <v>201.07238605898124</v>
      </c>
    </row>
    <row r="35" spans="4:8" x14ac:dyDescent="0.3">
      <c r="E35">
        <f t="shared" si="1"/>
        <v>101.01010101010101</v>
      </c>
      <c r="F35">
        <f t="shared" si="1"/>
        <v>118.9532117367169</v>
      </c>
      <c r="G35">
        <f t="shared" si="1"/>
        <v>139.27576601671311</v>
      </c>
      <c r="H35">
        <f t="shared" si="1"/>
        <v>201.07238605898124</v>
      </c>
    </row>
    <row r="36" spans="4:8" x14ac:dyDescent="0.3">
      <c r="D36" t="s">
        <v>5</v>
      </c>
      <c r="E36">
        <f>AVERAGE(E33:E35)</f>
        <v>102.11951013226864</v>
      </c>
    </row>
    <row r="37" spans="4:8" x14ac:dyDescent="0.3">
      <c r="D37" t="s">
        <v>9</v>
      </c>
      <c r="E37">
        <f>_xlfn.STDEV.P(E33:E35)</f>
        <v>0.97193020434975053</v>
      </c>
    </row>
    <row r="38" spans="4:8" x14ac:dyDescent="0.3">
      <c r="D38" t="s">
        <v>10</v>
      </c>
      <c r="E38">
        <f>(E37/E36)*100</f>
        <v>0.95175760546723498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2021-12-05T14:12:27Z</dcterms:modified>
</cp:coreProperties>
</file>